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SKA Info\Invoicing\Factories\Great Foods\"/>
    </mc:Choice>
  </mc:AlternateContent>
  <bookViews>
    <workbookView xWindow="0" yWindow="0" windowWidth="19440" windowHeight="10035" tabRatio="724"/>
  </bookViews>
  <sheets>
    <sheet name="300g Retail Packs" sheetId="12" r:id="rId1"/>
    <sheet name="B2B &amp; Food Service" sheetId="15" state="hidden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4" i="15" l="1"/>
  <c r="L24" i="15"/>
  <c r="N21" i="15"/>
  <c r="L21" i="15"/>
  <c r="N20" i="15"/>
  <c r="L20" i="15"/>
  <c r="N19" i="15"/>
  <c r="L19" i="15"/>
  <c r="N18" i="15"/>
  <c r="L18" i="15"/>
  <c r="N17" i="15"/>
  <c r="L17" i="15"/>
  <c r="N16" i="15"/>
  <c r="L16" i="15"/>
  <c r="N15" i="15"/>
  <c r="L15" i="15"/>
  <c r="N14" i="15"/>
  <c r="L14" i="15"/>
  <c r="N13" i="15"/>
  <c r="L13" i="15"/>
  <c r="N12" i="15"/>
  <c r="L12" i="15"/>
  <c r="N11" i="15"/>
  <c r="L11" i="15"/>
  <c r="N10" i="15"/>
  <c r="L10" i="15"/>
  <c r="N9" i="15"/>
  <c r="L9" i="15"/>
  <c r="N8" i="15"/>
  <c r="L8" i="15"/>
  <c r="N7" i="15"/>
  <c r="L7" i="15"/>
  <c r="N6" i="15"/>
  <c r="L6" i="15"/>
  <c r="O14" i="15" l="1"/>
  <c r="O8" i="15"/>
  <c r="O12" i="15"/>
  <c r="O16" i="15"/>
  <c r="O20" i="15"/>
  <c r="O7" i="15"/>
  <c r="O11" i="15"/>
  <c r="O15" i="15"/>
  <c r="O13" i="15"/>
  <c r="O21" i="15"/>
  <c r="O24" i="15"/>
  <c r="O6" i="15"/>
  <c r="O10" i="15"/>
  <c r="O9" i="15"/>
  <c r="O18" i="15"/>
  <c r="O17" i="15"/>
  <c r="O19" i="15"/>
</calcChain>
</file>

<file path=xl/sharedStrings.xml><?xml version="1.0" encoding="utf-8"?>
<sst xmlns="http://schemas.openxmlformats.org/spreadsheetml/2006/main" count="118" uniqueCount="69">
  <si>
    <t>PACK IMAGE</t>
  </si>
  <si>
    <t>FORMAT</t>
  </si>
  <si>
    <t>PRODUCT</t>
  </si>
  <si>
    <t>PACK DIAMETER</t>
  </si>
  <si>
    <t>300g</t>
  </si>
  <si>
    <t>700g</t>
  </si>
  <si>
    <t xml:space="preserve">PLASTIC  wt g </t>
  </si>
  <si>
    <t>SLEEVE wt g</t>
  </si>
  <si>
    <t>OUTER CASE DIAMETER</t>
  </si>
  <si>
    <t>GROSS wt g</t>
  </si>
  <si>
    <t>Layers per pallet</t>
  </si>
  <si>
    <t>Pallet total in cases</t>
  </si>
  <si>
    <t>Pallet gross total weight kg</t>
  </si>
  <si>
    <t>Case Format</t>
  </si>
  <si>
    <t>Box</t>
  </si>
  <si>
    <t>8 x 700g</t>
  </si>
  <si>
    <t>MK23</t>
  </si>
  <si>
    <t>Beetroot Falafel (22g)</t>
  </si>
  <si>
    <t>Butternut Squash Falafel (22g)</t>
  </si>
  <si>
    <t>Carrot Falafel (18g)</t>
  </si>
  <si>
    <t>Cocktail Falafel (10g)</t>
  </si>
  <si>
    <t>Cocktail Sweet Potato Pakora (10g)</t>
  </si>
  <si>
    <t>Festive Bake (Veggie Christmas Stuffing)</t>
  </si>
  <si>
    <t>Herby Falafel (14g)</t>
  </si>
  <si>
    <t>6 x 700g</t>
  </si>
  <si>
    <t>MK24</t>
  </si>
  <si>
    <t>500g</t>
  </si>
  <si>
    <t>Jain Friendly Falafel (22g)</t>
  </si>
  <si>
    <t>8 x 500g</t>
  </si>
  <si>
    <t>Mediterranean Falafel (22g)</t>
  </si>
  <si>
    <t>Moroccan Falafel (22g)</t>
  </si>
  <si>
    <t>6 x 500g</t>
  </si>
  <si>
    <t>Pumpkin Falafel (22g)</t>
  </si>
  <si>
    <t>Red Pepper Falafel (22g)</t>
  </si>
  <si>
    <t>Spinach &amp; Pine Nut Falafel (8g)</t>
  </si>
  <si>
    <t>520g</t>
  </si>
  <si>
    <t>Vegan Sweet Potato Falafel (22g)</t>
  </si>
  <si>
    <t>8 x 520g</t>
  </si>
  <si>
    <t>840g (7 x 120g)</t>
  </si>
  <si>
    <t>Butternut Squash Veg Cakes (120g)</t>
  </si>
  <si>
    <t>8 x 840g</t>
  </si>
  <si>
    <t>5kg Bag in a case</t>
  </si>
  <si>
    <t>5kg</t>
  </si>
  <si>
    <t>5kg Bag / case</t>
  </si>
  <si>
    <t>DESCRIPTION</t>
  </si>
  <si>
    <t>PACK WEIGHT</t>
  </si>
  <si>
    <t>CARD wt g</t>
  </si>
  <si>
    <t>GREAT FOOD B2B &amp; Food Service</t>
  </si>
  <si>
    <t>280g</t>
  </si>
  <si>
    <t>Chunky chickpea, carrot, spinach and pine nut bites - simply blended with herbs and spices and baked</t>
  </si>
  <si>
    <t>Chunky chickpea, broad bean and quinoa bites - simply blended with parsley and mint and baked</t>
  </si>
  <si>
    <t>Chunky chickpea, pumpkin and chilli bites - simply blended with herbs, spices and baked</t>
  </si>
  <si>
    <t>Falafel made with chunky chickpeas and beetroot - simply blended with lively spices and baked</t>
  </si>
  <si>
    <t>Falafel made with chickpeas, red pepper, apricots and dates - simply blended with Moroccan spices and baked</t>
  </si>
  <si>
    <t>Chunky sweet potato, chickpea and red pepper pakora - simply blended with Indian spices and baked</t>
  </si>
  <si>
    <t>Butternut, spinach and carrot bites - simply blended with Italian herbs and baked</t>
  </si>
  <si>
    <t>Gosh! Food  Retail Packs - 300g (case of 9) - Original Falafel in case of 6</t>
  </si>
  <si>
    <t>Falafel made with chunky chickpeas and onion - simply blended with Mediterranean spices and baked</t>
  </si>
  <si>
    <t>Gosh! Sweetcorn &amp; Quinoa Bites with a hint of Harissa</t>
  </si>
  <si>
    <t xml:space="preserve">Sweetcorn bites made with quinoa, corainder, red onion and harissa - simply blended and baked. </t>
  </si>
  <si>
    <t>Gosh! Beetroot Falafel with Red Pepper &amp; Chilli</t>
  </si>
  <si>
    <t>Gosh! Sweet Pumpkin and Chilli Bites</t>
  </si>
  <si>
    <t>Gosh! Sweet Potato Pakora with Red Pepper</t>
  </si>
  <si>
    <t>Gosh! Spinach &amp; Pine Nut Bites</t>
  </si>
  <si>
    <t>Gosh! Tuscan Vegetable Bites with Butternut &amp; Spinach</t>
  </si>
  <si>
    <t>Gosh! Mediterrranean Falafel with Chickpea &amp; Parsley</t>
  </si>
  <si>
    <t>Gosh! Original Falafel with Chickpea, Garlic &amp; Parsley</t>
  </si>
  <si>
    <t>Gosh! Moroccan Falafel with Red Pepper &amp; Apricot</t>
  </si>
  <si>
    <t>Gosh! Broad Bean and Quinoa Bites with a hint of mint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</si>
</sst>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7">
    <font>
      <sz val="10"/>
      <name val="Tahoma"/>
    </font>
    <font>
      <sz val="11"/>
      <color indexed="8"/>
      <name val="Helvetica Neue"/>
    </font>
    <font>
      <sz val="10"/>
      <color rgb="FF002060"/>
      <name val="Tahoma"/>
      <family val="2"/>
    </font>
    <font>
      <sz val="11"/>
      <color rgb="FF714F8E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b/>
      <sz val="16"/>
      <color rgb="FF002060"/>
      <name val="Arial"/>
      <family val="2"/>
    </font>
    <font>
      <sz val="1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sz val="11"/>
      <color rgb="FF002060"/>
      <name val="Arial"/>
      <family val="2"/>
    </font>
    <font>
      <b/>
      <sz val="11"/>
      <color rgb="FF002060"/>
      <name val="Arial"/>
      <family val="2"/>
    </font>
    <font>
      <sz val="12"/>
      <name val="Arial"/>
      <family val="2"/>
    </font>
    <font>
      <sz val="12"/>
      <color theme="3"/>
      <name val="Arial"/>
      <family val="2"/>
    </font>
    <font>
      <b/>
      <u/>
      <sz val="12"/>
      <color rgb="FF002060"/>
      <name val="Arial"/>
      <family val="2"/>
    </font>
    <font>
      <sz val="10"/>
      <name val="Tahoma"/>
      <family val="2"/>
    </font>
    <font>
      <sz val="12"/>
      <color theme="4" tint="-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Protection="0">
      <alignment vertical="top"/>
    </xf>
    <xf numFmtId="0" fontId="15" fillId="0" borderId="0"/>
  </cellStyleXfs>
  <cellXfs count="54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0" xfId="0" applyFill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17" fontId="9" fillId="0" borderId="0" xfId="0" applyNumberFormat="1" applyFont="1" applyAlignment="1">
      <alignment horizontal="left"/>
    </xf>
    <xf numFmtId="0" fontId="12" fillId="0" borderId="0" xfId="0" applyFont="1"/>
    <xf numFmtId="0" fontId="4" fillId="0" borderId="1" xfId="0" applyFont="1" applyBorder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3" borderId="0" xfId="1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0" fillId="4" borderId="0" xfId="0" applyFont="1" applyFill="1"/>
    <xf numFmtId="0" fontId="11" fillId="4" borderId="0" xfId="1" applyNumberFormat="1" applyFont="1" applyFill="1" applyBorder="1" applyAlignment="1">
      <alignment horizontal="center" vertical="top" wrapText="1"/>
    </xf>
    <xf numFmtId="0" fontId="5" fillId="4" borderId="0" xfId="1" applyNumberFormat="1" applyFont="1" applyFill="1" applyBorder="1" applyAlignment="1">
      <alignment horizontal="center" vertical="top" wrapText="1"/>
    </xf>
    <xf numFmtId="1" fontId="4" fillId="4" borderId="0" xfId="0" applyNumberFormat="1" applyFont="1" applyFill="1" applyAlignment="1">
      <alignment horizontal="center"/>
    </xf>
    <xf numFmtId="0" fontId="4" fillId="0" borderId="1" xfId="1" applyNumberFormat="1" applyFont="1" applyFill="1" applyBorder="1" applyAlignment="1">
      <alignment horizontal="left" vertical="center" wrapText="1"/>
    </xf>
    <xf numFmtId="0" fontId="4" fillId="0" borderId="1" xfId="1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164" fontId="11" fillId="3" borderId="0" xfId="0" applyNumberFormat="1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1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164" fontId="11" fillId="0" borderId="0" xfId="0" applyNumberFormat="1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4" fillId="0" borderId="1" xfId="1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1" xfId="1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4" fillId="4" borderId="0" xfId="0" applyFont="1" applyFill="1"/>
    <xf numFmtId="164" fontId="4" fillId="4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0" fontId="0" fillId="0" borderId="1" xfId="0" applyBorder="1"/>
    <xf numFmtId="0" fontId="16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7" fillId="0" borderId="1" xfId="0" applyFont="1" applyBorder="1"/>
    <xf numFmtId="0" fontId="11" fillId="3" borderId="0" xfId="0" applyFont="1" applyFill="1" applyAlignment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0</xdr:col>
      <xdr:colOff>304800</xdr:colOff>
      <xdr:row>16</xdr:row>
      <xdr:rowOff>146194</xdr:rowOff>
    </xdr:to>
    <xdr:sp macro="" textlink="">
      <xdr:nvSpPr>
        <xdr:cNvPr id="2049" name="AutoShape 1" descr="https://productlibrary.brandbank.com/Image/ProductDetail/2847876?shottypeid=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4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304800</xdr:colOff>
      <xdr:row>16</xdr:row>
      <xdr:rowOff>146194</xdr:rowOff>
    </xdr:to>
    <xdr:sp macro="" textlink="">
      <xdr:nvSpPr>
        <xdr:cNvPr id="2050" name="AutoShape 2" descr="https://productlibrary.brandbank.com/Image/ProductDetail/2847876?shottypeid=1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146194</xdr:rowOff>
    </xdr:to>
    <xdr:sp macro="" textlink="">
      <xdr:nvSpPr>
        <xdr:cNvPr id="2051" name="AutoShape 3" descr="Great Food Mexican Sweetcorn &amp; Squash Bites 300g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962150" y="1607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476251</xdr:colOff>
      <xdr:row>12</xdr:row>
      <xdr:rowOff>31750</xdr:rowOff>
    </xdr:from>
    <xdr:to>
      <xdr:col>0</xdr:col>
      <xdr:colOff>1414000</xdr:colOff>
      <xdr:row>12</xdr:row>
      <xdr:rowOff>1473517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13303250"/>
          <a:ext cx="937749" cy="144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10</xdr:row>
      <xdr:rowOff>31750</xdr:rowOff>
    </xdr:from>
    <xdr:to>
      <xdr:col>0</xdr:col>
      <xdr:colOff>1428750</xdr:colOff>
      <xdr:row>10</xdr:row>
      <xdr:rowOff>1549005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0239375"/>
          <a:ext cx="1000124" cy="151725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428627</xdr:colOff>
      <xdr:row>4</xdr:row>
      <xdr:rowOff>31751</xdr:rowOff>
    </xdr:from>
    <xdr:to>
      <xdr:col>0</xdr:col>
      <xdr:colOff>1376735</xdr:colOff>
      <xdr:row>4</xdr:row>
      <xdr:rowOff>1492250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7" y="1143001"/>
          <a:ext cx="948108" cy="146049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6</xdr:row>
      <xdr:rowOff>79376</xdr:rowOff>
    </xdr:from>
    <xdr:to>
      <xdr:col>0</xdr:col>
      <xdr:colOff>1365250</xdr:colOff>
      <xdr:row>6</xdr:row>
      <xdr:rowOff>1497732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4206876"/>
          <a:ext cx="920749" cy="1418356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5</xdr:row>
      <xdr:rowOff>49516</xdr:rowOff>
    </xdr:from>
    <xdr:to>
      <xdr:col>0</xdr:col>
      <xdr:colOff>1365250</xdr:colOff>
      <xdr:row>5</xdr:row>
      <xdr:rowOff>1473354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2668891"/>
          <a:ext cx="920749" cy="1423838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460376</xdr:colOff>
      <xdr:row>7</xdr:row>
      <xdr:rowOff>52970</xdr:rowOff>
    </xdr:from>
    <xdr:to>
      <xdr:col>0</xdr:col>
      <xdr:colOff>1352776</xdr:colOff>
      <xdr:row>7</xdr:row>
      <xdr:rowOff>1444626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6" y="5720345"/>
          <a:ext cx="892400" cy="1391656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460377</xdr:colOff>
      <xdr:row>8</xdr:row>
      <xdr:rowOff>47625</xdr:rowOff>
    </xdr:from>
    <xdr:to>
      <xdr:col>0</xdr:col>
      <xdr:colOff>1365251</xdr:colOff>
      <xdr:row>8</xdr:row>
      <xdr:rowOff>1440632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7" y="7223125"/>
          <a:ext cx="904874" cy="139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460376</xdr:colOff>
      <xdr:row>11</xdr:row>
      <xdr:rowOff>31751</xdr:rowOff>
    </xdr:from>
    <xdr:to>
      <xdr:col>0</xdr:col>
      <xdr:colOff>1381126</xdr:colOff>
      <xdr:row>11</xdr:row>
      <xdr:rowOff>1470423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6" y="11795126"/>
          <a:ext cx="920750" cy="1438672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13</xdr:row>
      <xdr:rowOff>31751</xdr:rowOff>
    </xdr:from>
    <xdr:to>
      <xdr:col>0</xdr:col>
      <xdr:colOff>1443938</xdr:colOff>
      <xdr:row>13</xdr:row>
      <xdr:rowOff>1428751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14811376"/>
          <a:ext cx="999437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444502</xdr:colOff>
      <xdr:row>9</xdr:row>
      <xdr:rowOff>11483</xdr:rowOff>
    </xdr:from>
    <xdr:to>
      <xdr:col>0</xdr:col>
      <xdr:colOff>1412875</xdr:colOff>
      <xdr:row>9</xdr:row>
      <xdr:rowOff>1510900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2" y="8679233"/>
          <a:ext cx="968373" cy="1499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"/>
  <sheetViews>
    <sheetView tabSelected="1" zoomScale="70" zoomScaleNormal="70" workbookViewId="0">
      <selection sqref="A1:A1048576"/>
    </sheetView>
  </sheetViews>
  <sheetFormatPr defaultColWidth="9.140625" defaultRowHeight="12.75"/>
  <cols>
    <col min="1" max="1" width="29.42578125" style="9" customWidth="1"/>
    <col min="2" max="2" width="18.42578125" style="9" customWidth="1"/>
    <col min="3" max="3" width="54.42578125" style="9" customWidth="1"/>
    <col min="4" max="4" width="106.85546875" style="9" customWidth="1"/>
    <col min="5" max="16384" width="9.140625" style="9"/>
  </cols>
  <sheetData>
    <row r="1" spans="1:6" ht="20.25">
      <c r="A1" s="8" t="s">
        <v>56</v>
      </c>
      <c r="C1" s="10"/>
      <c r="D1" s="10"/>
      <c r="E1" s="10"/>
      <c r="F1" s="10"/>
    </row>
    <row r="2" spans="1:6" ht="54.75" customHeight="1">
      <c r="A2" s="14" t="s">
        <v>0</v>
      </c>
      <c r="B2" s="14" t="s">
        <v>45</v>
      </c>
      <c r="C2" s="15" t="s">
        <v>2</v>
      </c>
      <c r="D2" s="15" t="s">
        <v>44</v>
      </c>
      <c r="E2" s="10"/>
      <c r="F2" s="10"/>
    </row>
    <row r="3" spans="1:6">
      <c r="B3" s="10"/>
      <c r="C3" s="10"/>
      <c r="D3" s="10"/>
      <c r="E3" s="10"/>
      <c r="F3" s="10"/>
    </row>
    <row r="4" spans="1:6" ht="15" hidden="1" customHeight="1">
      <c r="A4" s="18"/>
      <c r="B4" s="18"/>
      <c r="C4" s="17"/>
      <c r="D4" s="17"/>
      <c r="E4" s="10"/>
      <c r="F4" s="10"/>
    </row>
    <row r="5" spans="1:6" ht="119.25" customHeight="1">
      <c r="A5" s="46"/>
      <c r="B5" s="7" t="s">
        <v>4</v>
      </c>
      <c r="C5" s="50" t="s">
        <v>65</v>
      </c>
      <c r="D5" s="4" t="s">
        <v>57</v>
      </c>
      <c r="E5" s="10"/>
      <c r="F5" s="10"/>
    </row>
    <row r="6" spans="1:6" ht="119.25" customHeight="1">
      <c r="A6" s="52"/>
      <c r="B6" s="7" t="s">
        <v>4</v>
      </c>
      <c r="C6" s="50" t="s">
        <v>66</v>
      </c>
      <c r="D6" s="4" t="s">
        <v>57</v>
      </c>
      <c r="E6" s="10"/>
      <c r="F6" s="10"/>
    </row>
    <row r="7" spans="1:6" ht="120.75" customHeight="1">
      <c r="A7" s="52"/>
      <c r="B7" s="7" t="s">
        <v>4</v>
      </c>
      <c r="C7" s="50" t="s">
        <v>67</v>
      </c>
      <c r="D7" s="4" t="s">
        <v>53</v>
      </c>
      <c r="E7" s="10"/>
      <c r="F7" s="10"/>
    </row>
    <row r="8" spans="1:6" ht="119.25" customHeight="1">
      <c r="A8" s="52"/>
      <c r="B8" s="7" t="s">
        <v>4</v>
      </c>
      <c r="C8" s="50" t="s">
        <v>63</v>
      </c>
      <c r="D8" s="4" t="s">
        <v>49</v>
      </c>
      <c r="E8" s="10"/>
      <c r="F8" s="10"/>
    </row>
    <row r="9" spans="1:6" ht="117" customHeight="1">
      <c r="A9" s="52"/>
      <c r="B9" s="7" t="s">
        <v>4</v>
      </c>
      <c r="C9" s="50" t="s">
        <v>62</v>
      </c>
      <c r="D9" s="5" t="s">
        <v>54</v>
      </c>
      <c r="E9" s="10"/>
      <c r="F9" s="10"/>
    </row>
    <row r="10" spans="1:6" ht="120.75" customHeight="1">
      <c r="A10" s="52"/>
      <c r="B10" s="7" t="s">
        <v>4</v>
      </c>
      <c r="C10" s="50" t="s">
        <v>64</v>
      </c>
      <c r="D10" s="6" t="s">
        <v>55</v>
      </c>
      <c r="E10" s="10"/>
      <c r="F10" s="10"/>
    </row>
    <row r="11" spans="1:6" ht="122.25" customHeight="1">
      <c r="A11" s="52"/>
      <c r="B11" s="7" t="s">
        <v>4</v>
      </c>
      <c r="C11" s="50" t="s">
        <v>68</v>
      </c>
      <c r="D11" s="4" t="s">
        <v>50</v>
      </c>
      <c r="E11" s="10"/>
      <c r="F11" s="10"/>
    </row>
    <row r="12" spans="1:6" ht="118.5" customHeight="1">
      <c r="A12" s="52"/>
      <c r="B12" s="7" t="s">
        <v>4</v>
      </c>
      <c r="C12" s="50" t="s">
        <v>61</v>
      </c>
      <c r="D12" s="4" t="s">
        <v>51</v>
      </c>
      <c r="E12" s="10"/>
      <c r="F12" s="10"/>
    </row>
    <row r="13" spans="1:6" ht="118.5" customHeight="1">
      <c r="A13" s="52"/>
      <c r="B13" s="7" t="s">
        <v>4</v>
      </c>
      <c r="C13" s="50" t="s">
        <v>60</v>
      </c>
      <c r="D13" s="48" t="s">
        <v>52</v>
      </c>
      <c r="E13" s="10"/>
      <c r="F13" s="10"/>
    </row>
    <row r="14" spans="1:6" customFormat="1" ht="113.25" customHeight="1">
      <c r="A14" s="47"/>
      <c r="B14" s="7" t="s">
        <v>48</v>
      </c>
      <c r="C14" s="51" t="s">
        <v>58</v>
      </c>
      <c r="D14" s="49" t="s">
        <v>59</v>
      </c>
      <c r="E14" s="1"/>
    </row>
  </sheetData>
  <pageMargins left="0.7" right="0.7" top="0.75" bottom="0.75" header="0.3" footer="0.3"/>
  <pageSetup paperSize="8"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zoomScale="80" zoomScaleNormal="80" workbookViewId="0">
      <selection activeCell="M35" sqref="M35"/>
    </sheetView>
  </sheetViews>
  <sheetFormatPr defaultRowHeight="12.75"/>
  <cols>
    <col min="1" max="1" width="18.42578125" customWidth="1"/>
    <col min="2" max="2" width="54.42578125" customWidth="1"/>
    <col min="3" max="3" width="15.140625" bestFit="1" customWidth="1"/>
    <col min="4" max="5" width="6" customWidth="1"/>
    <col min="6" max="6" width="10.28515625" customWidth="1"/>
    <col min="7" max="7" width="10.42578125" customWidth="1"/>
    <col min="8" max="10" width="6" customWidth="1"/>
    <col min="11" max="11" width="12.85546875" bestFit="1" customWidth="1"/>
    <col min="13" max="14" width="12.85546875" bestFit="1" customWidth="1"/>
    <col min="15" max="15" width="15.140625" customWidth="1"/>
    <col min="16" max="16" width="9.140625" bestFit="1" customWidth="1"/>
  </cols>
  <sheetData>
    <row r="1" spans="1:17" ht="20.25">
      <c r="A1" s="8" t="s">
        <v>47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ht="29.25" customHeight="1">
      <c r="A2" s="11">
        <v>42095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ht="45">
      <c r="A4" s="14" t="s">
        <v>1</v>
      </c>
      <c r="B4" s="15" t="s">
        <v>2</v>
      </c>
      <c r="C4" s="53" t="s">
        <v>3</v>
      </c>
      <c r="D4" s="53"/>
      <c r="E4" s="53"/>
      <c r="F4" s="16" t="s">
        <v>6</v>
      </c>
      <c r="G4" s="16" t="s">
        <v>7</v>
      </c>
      <c r="H4" s="53" t="s">
        <v>8</v>
      </c>
      <c r="I4" s="53"/>
      <c r="J4" s="53"/>
      <c r="K4" s="16" t="s">
        <v>46</v>
      </c>
      <c r="L4" s="16" t="s">
        <v>9</v>
      </c>
      <c r="M4" s="16" t="s">
        <v>10</v>
      </c>
      <c r="N4" s="16" t="s">
        <v>11</v>
      </c>
      <c r="O4" s="25" t="s">
        <v>12</v>
      </c>
      <c r="P4" s="16" t="s">
        <v>13</v>
      </c>
      <c r="Q4" s="25" t="s">
        <v>14</v>
      </c>
    </row>
    <row r="5" spans="1:17" s="3" customFormat="1" ht="15">
      <c r="A5" s="26"/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9"/>
      <c r="P5" s="28"/>
      <c r="Q5" s="29"/>
    </row>
    <row r="6" spans="1:17" ht="18.75" customHeight="1">
      <c r="A6" s="23" t="s">
        <v>5</v>
      </c>
      <c r="B6" s="22" t="s">
        <v>17</v>
      </c>
      <c r="C6" s="30">
        <v>197</v>
      </c>
      <c r="D6" s="13">
        <v>155</v>
      </c>
      <c r="E6" s="13">
        <v>95</v>
      </c>
      <c r="F6" s="13">
        <v>32</v>
      </c>
      <c r="G6" s="13">
        <v>0</v>
      </c>
      <c r="H6" s="13">
        <v>394</v>
      </c>
      <c r="I6" s="13">
        <v>317</v>
      </c>
      <c r="J6" s="13">
        <v>199</v>
      </c>
      <c r="K6" s="13">
        <v>400</v>
      </c>
      <c r="L6" s="13">
        <f t="shared" ref="L6:L19" si="0">8*0.7+0.4+8*(0.032)</f>
        <v>6.2560000000000002</v>
      </c>
      <c r="M6" s="31">
        <v>7</v>
      </c>
      <c r="N6" s="23">
        <f t="shared" ref="N6" si="1">M6*9</f>
        <v>63</v>
      </c>
      <c r="O6" s="32">
        <f t="shared" ref="O6" si="2">N6*L6+30</f>
        <v>424.12800000000004</v>
      </c>
      <c r="P6" s="33" t="s">
        <v>15</v>
      </c>
      <c r="Q6" s="33" t="s">
        <v>16</v>
      </c>
    </row>
    <row r="7" spans="1:17" ht="15">
      <c r="A7" s="23" t="s">
        <v>5</v>
      </c>
      <c r="B7" s="22" t="s">
        <v>18</v>
      </c>
      <c r="C7" s="30">
        <v>197</v>
      </c>
      <c r="D7" s="13">
        <v>155</v>
      </c>
      <c r="E7" s="13">
        <v>95</v>
      </c>
      <c r="F7" s="13">
        <v>32</v>
      </c>
      <c r="G7" s="13">
        <v>0</v>
      </c>
      <c r="H7" s="13">
        <v>394</v>
      </c>
      <c r="I7" s="13">
        <v>317</v>
      </c>
      <c r="J7" s="13">
        <v>199</v>
      </c>
      <c r="K7" s="13">
        <v>400</v>
      </c>
      <c r="L7" s="13">
        <f t="shared" si="0"/>
        <v>6.2560000000000002</v>
      </c>
      <c r="M7" s="31">
        <v>7</v>
      </c>
      <c r="N7" s="23">
        <f>M7*9</f>
        <v>63</v>
      </c>
      <c r="O7" s="32">
        <f>N7*L7+30</f>
        <v>424.12800000000004</v>
      </c>
      <c r="P7" s="33" t="s">
        <v>15</v>
      </c>
      <c r="Q7" s="33" t="s">
        <v>16</v>
      </c>
    </row>
    <row r="8" spans="1:17" ht="15">
      <c r="A8" s="23" t="s">
        <v>5</v>
      </c>
      <c r="B8" s="22" t="s">
        <v>19</v>
      </c>
      <c r="C8" s="30">
        <v>197</v>
      </c>
      <c r="D8" s="13">
        <v>155</v>
      </c>
      <c r="E8" s="13">
        <v>95</v>
      </c>
      <c r="F8" s="13">
        <v>32</v>
      </c>
      <c r="G8" s="13">
        <v>0</v>
      </c>
      <c r="H8" s="13">
        <v>394</v>
      </c>
      <c r="I8" s="13">
        <v>317</v>
      </c>
      <c r="J8" s="13">
        <v>199</v>
      </c>
      <c r="K8" s="13">
        <v>400</v>
      </c>
      <c r="L8" s="13">
        <f>8*0.7+0.4+8*(0.032)</f>
        <v>6.2560000000000002</v>
      </c>
      <c r="M8" s="31">
        <v>7</v>
      </c>
      <c r="N8" s="23">
        <f>M8*9</f>
        <v>63</v>
      </c>
      <c r="O8" s="32">
        <f>N8*L8+30</f>
        <v>424.12800000000004</v>
      </c>
      <c r="P8" s="33" t="s">
        <v>15</v>
      </c>
      <c r="Q8" s="33" t="s">
        <v>16</v>
      </c>
    </row>
    <row r="9" spans="1:17" ht="15">
      <c r="A9" s="23" t="s">
        <v>5</v>
      </c>
      <c r="B9" s="22" t="s">
        <v>20</v>
      </c>
      <c r="C9" s="30">
        <v>197</v>
      </c>
      <c r="D9" s="13">
        <v>155</v>
      </c>
      <c r="E9" s="13">
        <v>95</v>
      </c>
      <c r="F9" s="13">
        <v>32</v>
      </c>
      <c r="G9" s="13">
        <v>0</v>
      </c>
      <c r="H9" s="13">
        <v>394</v>
      </c>
      <c r="I9" s="13">
        <v>317</v>
      </c>
      <c r="J9" s="13">
        <v>199</v>
      </c>
      <c r="K9" s="13">
        <v>400</v>
      </c>
      <c r="L9" s="13">
        <f t="shared" si="0"/>
        <v>6.2560000000000002</v>
      </c>
      <c r="M9" s="31">
        <v>7</v>
      </c>
      <c r="N9" s="23">
        <f>M9*9</f>
        <v>63</v>
      </c>
      <c r="O9" s="32">
        <f t="shared" ref="O9:O11" si="3">N9*L9+30</f>
        <v>424.12800000000004</v>
      </c>
      <c r="P9" s="33" t="s">
        <v>15</v>
      </c>
      <c r="Q9" s="33" t="s">
        <v>16</v>
      </c>
    </row>
    <row r="10" spans="1:17" ht="15">
      <c r="A10" s="23" t="s">
        <v>5</v>
      </c>
      <c r="B10" s="22" t="s">
        <v>21</v>
      </c>
      <c r="C10" s="30">
        <v>197</v>
      </c>
      <c r="D10" s="13">
        <v>155</v>
      </c>
      <c r="E10" s="13">
        <v>95</v>
      </c>
      <c r="F10" s="13">
        <v>32</v>
      </c>
      <c r="G10" s="13">
        <v>0</v>
      </c>
      <c r="H10" s="13">
        <v>394</v>
      </c>
      <c r="I10" s="13">
        <v>317</v>
      </c>
      <c r="J10" s="13">
        <v>199</v>
      </c>
      <c r="K10" s="13">
        <v>400</v>
      </c>
      <c r="L10" s="13">
        <f t="shared" si="0"/>
        <v>6.2560000000000002</v>
      </c>
      <c r="M10" s="31">
        <v>7</v>
      </c>
      <c r="N10" s="23">
        <f>M10*9</f>
        <v>63</v>
      </c>
      <c r="O10" s="32">
        <f t="shared" si="3"/>
        <v>424.12800000000004</v>
      </c>
      <c r="P10" s="33" t="s">
        <v>15</v>
      </c>
      <c r="Q10" s="33" t="s">
        <v>16</v>
      </c>
    </row>
    <row r="11" spans="1:17" ht="15">
      <c r="A11" s="23" t="s">
        <v>5</v>
      </c>
      <c r="B11" s="22" t="s">
        <v>22</v>
      </c>
      <c r="C11" s="30">
        <v>197</v>
      </c>
      <c r="D11" s="13">
        <v>155</v>
      </c>
      <c r="E11" s="13">
        <v>95</v>
      </c>
      <c r="F11" s="13">
        <v>32</v>
      </c>
      <c r="G11" s="13">
        <v>0</v>
      </c>
      <c r="H11" s="13">
        <v>394</v>
      </c>
      <c r="I11" s="13">
        <v>317</v>
      </c>
      <c r="J11" s="13">
        <v>199</v>
      </c>
      <c r="K11" s="13">
        <v>400</v>
      </c>
      <c r="L11" s="13">
        <f t="shared" si="0"/>
        <v>6.2560000000000002</v>
      </c>
      <c r="M11" s="31">
        <v>7</v>
      </c>
      <c r="N11" s="23">
        <f>M11*9</f>
        <v>63</v>
      </c>
      <c r="O11" s="32">
        <f t="shared" si="3"/>
        <v>424.12800000000004</v>
      </c>
      <c r="P11" s="33" t="s">
        <v>15</v>
      </c>
      <c r="Q11" s="33" t="s">
        <v>16</v>
      </c>
    </row>
    <row r="12" spans="1:17" ht="15">
      <c r="A12" s="13" t="s">
        <v>5</v>
      </c>
      <c r="B12" s="22" t="s">
        <v>23</v>
      </c>
      <c r="C12" s="30">
        <v>197</v>
      </c>
      <c r="D12" s="13">
        <v>155</v>
      </c>
      <c r="E12" s="13">
        <v>95</v>
      </c>
      <c r="F12" s="13">
        <v>32</v>
      </c>
      <c r="G12" s="13">
        <v>0</v>
      </c>
      <c r="H12" s="33">
        <v>312</v>
      </c>
      <c r="I12" s="33">
        <v>293</v>
      </c>
      <c r="J12" s="33">
        <v>195</v>
      </c>
      <c r="K12" s="13">
        <v>400</v>
      </c>
      <c r="L12" s="13">
        <f>6*0.7+0.4+6*(0.032)</f>
        <v>4.7919999999999998</v>
      </c>
      <c r="M12" s="13">
        <v>8</v>
      </c>
      <c r="N12" s="13">
        <f>M12*12</f>
        <v>96</v>
      </c>
      <c r="O12" s="32">
        <f>N12*L12+30</f>
        <v>490.03199999999998</v>
      </c>
      <c r="P12" s="33" t="s">
        <v>24</v>
      </c>
      <c r="Q12" s="33" t="s">
        <v>25</v>
      </c>
    </row>
    <row r="13" spans="1:17" ht="15">
      <c r="A13" s="23" t="s">
        <v>26</v>
      </c>
      <c r="B13" s="22" t="s">
        <v>27</v>
      </c>
      <c r="C13" s="30">
        <v>197</v>
      </c>
      <c r="D13" s="13">
        <v>155</v>
      </c>
      <c r="E13" s="13">
        <v>95</v>
      </c>
      <c r="F13" s="13">
        <v>32</v>
      </c>
      <c r="G13" s="13">
        <v>0</v>
      </c>
      <c r="H13" s="13">
        <v>394</v>
      </c>
      <c r="I13" s="13">
        <v>317</v>
      </c>
      <c r="J13" s="13">
        <v>199</v>
      </c>
      <c r="K13" s="13">
        <v>400</v>
      </c>
      <c r="L13" s="13">
        <f>6*0.5+0.4+6*(0.032)</f>
        <v>3.5920000000000001</v>
      </c>
      <c r="M13" s="31">
        <v>7</v>
      </c>
      <c r="N13" s="23">
        <f>M13*9</f>
        <v>63</v>
      </c>
      <c r="O13" s="32">
        <f t="shared" ref="O13" si="4">N13*L13+30</f>
        <v>256.29599999999999</v>
      </c>
      <c r="P13" s="33" t="s">
        <v>28</v>
      </c>
      <c r="Q13" s="33" t="s">
        <v>16</v>
      </c>
    </row>
    <row r="14" spans="1:17" ht="17.25" customHeight="1">
      <c r="A14" s="23" t="s">
        <v>5</v>
      </c>
      <c r="B14" s="34" t="s">
        <v>29</v>
      </c>
      <c r="C14" s="30">
        <v>197</v>
      </c>
      <c r="D14" s="13">
        <v>155</v>
      </c>
      <c r="E14" s="13">
        <v>95</v>
      </c>
      <c r="F14" s="13">
        <v>32</v>
      </c>
      <c r="G14" s="13">
        <v>0</v>
      </c>
      <c r="H14" s="13">
        <v>394</v>
      </c>
      <c r="I14" s="13">
        <v>317</v>
      </c>
      <c r="J14" s="13">
        <v>199</v>
      </c>
      <c r="K14" s="13">
        <v>400</v>
      </c>
      <c r="L14" s="13">
        <f t="shared" si="0"/>
        <v>6.2560000000000002</v>
      </c>
      <c r="M14" s="31">
        <v>7</v>
      </c>
      <c r="N14" s="23">
        <f>M14*9</f>
        <v>63</v>
      </c>
      <c r="O14" s="32">
        <f>N14*L14+30</f>
        <v>424.12800000000004</v>
      </c>
      <c r="P14" s="33" t="s">
        <v>15</v>
      </c>
      <c r="Q14" s="33" t="s">
        <v>16</v>
      </c>
    </row>
    <row r="15" spans="1:17" ht="16.5" customHeight="1">
      <c r="A15" s="23" t="s">
        <v>5</v>
      </c>
      <c r="B15" s="22" t="s">
        <v>30</v>
      </c>
      <c r="C15" s="30">
        <v>197</v>
      </c>
      <c r="D15" s="13">
        <v>155</v>
      </c>
      <c r="E15" s="13">
        <v>95</v>
      </c>
      <c r="F15" s="13">
        <v>32</v>
      </c>
      <c r="G15" s="13">
        <v>0</v>
      </c>
      <c r="H15" s="13">
        <v>394</v>
      </c>
      <c r="I15" s="13">
        <v>317</v>
      </c>
      <c r="J15" s="13">
        <v>199</v>
      </c>
      <c r="K15" s="13">
        <v>400</v>
      </c>
      <c r="L15" s="13">
        <f t="shared" si="0"/>
        <v>6.2560000000000002</v>
      </c>
      <c r="M15" s="31">
        <v>7</v>
      </c>
      <c r="N15" s="23">
        <f>M15*9</f>
        <v>63</v>
      </c>
      <c r="O15" s="32">
        <f>N15*L15+30</f>
        <v>424.12800000000004</v>
      </c>
      <c r="P15" s="33" t="s">
        <v>15</v>
      </c>
      <c r="Q15" s="33" t="s">
        <v>16</v>
      </c>
    </row>
    <row r="16" spans="1:17" ht="15">
      <c r="A16" s="23" t="s">
        <v>26</v>
      </c>
      <c r="B16" s="22" t="s">
        <v>30</v>
      </c>
      <c r="C16" s="30">
        <v>197</v>
      </c>
      <c r="D16" s="13">
        <v>155</v>
      </c>
      <c r="E16" s="13">
        <v>95</v>
      </c>
      <c r="F16" s="13">
        <v>32</v>
      </c>
      <c r="G16" s="13">
        <v>0</v>
      </c>
      <c r="H16" s="33">
        <v>312</v>
      </c>
      <c r="I16" s="33">
        <v>293</v>
      </c>
      <c r="J16" s="33">
        <v>195</v>
      </c>
      <c r="K16" s="13">
        <v>400</v>
      </c>
      <c r="L16" s="13">
        <f>6*0.7+0.4+6*(0.032)</f>
        <v>4.7919999999999998</v>
      </c>
      <c r="M16" s="13">
        <v>7</v>
      </c>
      <c r="N16" s="13">
        <f>M16*12</f>
        <v>84</v>
      </c>
      <c r="O16" s="32">
        <f>N16*L16+30</f>
        <v>432.52799999999996</v>
      </c>
      <c r="P16" s="33" t="s">
        <v>31</v>
      </c>
      <c r="Q16" s="33" t="s">
        <v>25</v>
      </c>
    </row>
    <row r="17" spans="1:18" ht="15">
      <c r="A17" s="23" t="s">
        <v>5</v>
      </c>
      <c r="B17" s="22" t="s">
        <v>32</v>
      </c>
      <c r="C17" s="30">
        <v>197</v>
      </c>
      <c r="D17" s="13">
        <v>155</v>
      </c>
      <c r="E17" s="13">
        <v>95</v>
      </c>
      <c r="F17" s="13">
        <v>32</v>
      </c>
      <c r="G17" s="13">
        <v>0</v>
      </c>
      <c r="H17" s="13">
        <v>394</v>
      </c>
      <c r="I17" s="13">
        <v>317</v>
      </c>
      <c r="J17" s="13">
        <v>199</v>
      </c>
      <c r="K17" s="13">
        <v>400</v>
      </c>
      <c r="L17" s="13">
        <f t="shared" si="0"/>
        <v>6.2560000000000002</v>
      </c>
      <c r="M17" s="31">
        <v>7</v>
      </c>
      <c r="N17" s="23">
        <f t="shared" ref="N17:N21" si="5">M17*9</f>
        <v>63</v>
      </c>
      <c r="O17" s="32">
        <f t="shared" ref="O17:O21" si="6">N17*L17+30</f>
        <v>424.12800000000004</v>
      </c>
      <c r="P17" s="33" t="s">
        <v>15</v>
      </c>
      <c r="Q17" s="33" t="s">
        <v>16</v>
      </c>
    </row>
    <row r="18" spans="1:18" ht="15">
      <c r="A18" s="23" t="s">
        <v>5</v>
      </c>
      <c r="B18" s="22" t="s">
        <v>33</v>
      </c>
      <c r="C18" s="30">
        <v>197</v>
      </c>
      <c r="D18" s="13">
        <v>155</v>
      </c>
      <c r="E18" s="13">
        <v>95</v>
      </c>
      <c r="F18" s="13">
        <v>32</v>
      </c>
      <c r="G18" s="13">
        <v>0</v>
      </c>
      <c r="H18" s="13">
        <v>394</v>
      </c>
      <c r="I18" s="13">
        <v>317</v>
      </c>
      <c r="J18" s="13">
        <v>199</v>
      </c>
      <c r="K18" s="13">
        <v>400</v>
      </c>
      <c r="L18" s="13">
        <f t="shared" si="0"/>
        <v>6.2560000000000002</v>
      </c>
      <c r="M18" s="31">
        <v>7</v>
      </c>
      <c r="N18" s="23">
        <f t="shared" si="5"/>
        <v>63</v>
      </c>
      <c r="O18" s="32">
        <f t="shared" si="6"/>
        <v>424.12800000000004</v>
      </c>
      <c r="P18" s="33" t="s">
        <v>15</v>
      </c>
      <c r="Q18" s="33" t="s">
        <v>16</v>
      </c>
    </row>
    <row r="19" spans="1:18" ht="15">
      <c r="A19" s="23" t="s">
        <v>5</v>
      </c>
      <c r="B19" s="22" t="s">
        <v>34</v>
      </c>
      <c r="C19" s="30">
        <v>197</v>
      </c>
      <c r="D19" s="13">
        <v>155</v>
      </c>
      <c r="E19" s="13">
        <v>95</v>
      </c>
      <c r="F19" s="13">
        <v>32</v>
      </c>
      <c r="G19" s="13">
        <v>0</v>
      </c>
      <c r="H19" s="13">
        <v>394</v>
      </c>
      <c r="I19" s="13">
        <v>317</v>
      </c>
      <c r="J19" s="13">
        <v>199</v>
      </c>
      <c r="K19" s="13">
        <v>400</v>
      </c>
      <c r="L19" s="13">
        <f t="shared" si="0"/>
        <v>6.2560000000000002</v>
      </c>
      <c r="M19" s="31">
        <v>7</v>
      </c>
      <c r="N19" s="23">
        <f t="shared" si="5"/>
        <v>63</v>
      </c>
      <c r="O19" s="32">
        <f t="shared" si="6"/>
        <v>424.12800000000004</v>
      </c>
      <c r="P19" s="33" t="s">
        <v>15</v>
      </c>
      <c r="Q19" s="33" t="s">
        <v>16</v>
      </c>
    </row>
    <row r="20" spans="1:18" ht="15">
      <c r="A20" s="23" t="s">
        <v>35</v>
      </c>
      <c r="B20" s="22" t="s">
        <v>36</v>
      </c>
      <c r="C20" s="30">
        <v>197</v>
      </c>
      <c r="D20" s="13">
        <v>155</v>
      </c>
      <c r="E20" s="13">
        <v>95</v>
      </c>
      <c r="F20" s="13">
        <v>32</v>
      </c>
      <c r="G20" s="13">
        <v>0</v>
      </c>
      <c r="H20" s="13">
        <v>394</v>
      </c>
      <c r="I20" s="13">
        <v>317</v>
      </c>
      <c r="J20" s="13">
        <v>199</v>
      </c>
      <c r="K20" s="13">
        <v>400</v>
      </c>
      <c r="L20" s="13">
        <f>8*0.52+0.4+8*(0.032)</f>
        <v>4.8160000000000007</v>
      </c>
      <c r="M20" s="31">
        <v>7</v>
      </c>
      <c r="N20" s="23">
        <f t="shared" si="5"/>
        <v>63</v>
      </c>
      <c r="O20" s="32">
        <f t="shared" si="6"/>
        <v>333.40800000000007</v>
      </c>
      <c r="P20" s="33" t="s">
        <v>37</v>
      </c>
      <c r="Q20" s="33" t="s">
        <v>16</v>
      </c>
    </row>
    <row r="21" spans="1:18" ht="15">
      <c r="A21" s="35" t="s">
        <v>38</v>
      </c>
      <c r="B21" s="36" t="s">
        <v>39</v>
      </c>
      <c r="C21" s="13">
        <v>197</v>
      </c>
      <c r="D21" s="13">
        <v>155</v>
      </c>
      <c r="E21" s="13">
        <v>95</v>
      </c>
      <c r="F21" s="13">
        <v>32</v>
      </c>
      <c r="G21" s="13">
        <v>0</v>
      </c>
      <c r="H21" s="13">
        <v>394</v>
      </c>
      <c r="I21" s="13">
        <v>317</v>
      </c>
      <c r="J21" s="13">
        <v>199</v>
      </c>
      <c r="K21" s="13">
        <v>400</v>
      </c>
      <c r="L21" s="13">
        <f>8*0.84+0.4+8*(0.032)</f>
        <v>7.3760000000000003</v>
      </c>
      <c r="M21" s="31">
        <v>7</v>
      </c>
      <c r="N21" s="23">
        <f t="shared" si="5"/>
        <v>63</v>
      </c>
      <c r="O21" s="32">
        <f t="shared" si="6"/>
        <v>494.68800000000005</v>
      </c>
      <c r="P21" s="33" t="s">
        <v>40</v>
      </c>
      <c r="Q21" s="33" t="s">
        <v>16</v>
      </c>
    </row>
    <row r="22" spans="1:18" ht="15">
      <c r="A22" s="37"/>
      <c r="B22" s="38"/>
      <c r="C22" s="39"/>
      <c r="D22" s="39"/>
      <c r="E22" s="39"/>
      <c r="F22" s="39"/>
      <c r="G22" s="12"/>
      <c r="H22" s="39"/>
      <c r="I22" s="39"/>
      <c r="J22" s="39"/>
      <c r="K22" s="39"/>
      <c r="L22" s="12"/>
      <c r="M22" s="12"/>
      <c r="N22" s="37"/>
      <c r="O22" s="12"/>
      <c r="P22" s="40"/>
      <c r="Q22" s="40"/>
      <c r="R22" s="2"/>
    </row>
    <row r="23" spans="1:18" ht="31.5">
      <c r="A23" s="19" t="s">
        <v>41</v>
      </c>
      <c r="B23" s="4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42"/>
      <c r="P23" s="40"/>
      <c r="Q23" s="40"/>
    </row>
    <row r="24" spans="1:18" ht="28.5" customHeight="1">
      <c r="A24" s="24" t="s">
        <v>42</v>
      </c>
      <c r="B24" s="21" t="s">
        <v>30</v>
      </c>
      <c r="C24" s="7">
        <v>197</v>
      </c>
      <c r="D24" s="7">
        <v>155</v>
      </c>
      <c r="E24" s="7">
        <v>95</v>
      </c>
      <c r="F24" s="7">
        <v>32</v>
      </c>
      <c r="G24" s="7">
        <v>0</v>
      </c>
      <c r="H24" s="43">
        <v>312</v>
      </c>
      <c r="I24" s="43">
        <v>293</v>
      </c>
      <c r="J24" s="43">
        <v>195</v>
      </c>
      <c r="K24" s="7">
        <v>400</v>
      </c>
      <c r="L24" s="7">
        <f>1*5+0.4+0*(0.032)</f>
        <v>5.4</v>
      </c>
      <c r="M24" s="7">
        <v>7</v>
      </c>
      <c r="N24" s="7">
        <f>M24*12</f>
        <v>84</v>
      </c>
      <c r="O24" s="44">
        <f>N24*L24+30</f>
        <v>483.6</v>
      </c>
      <c r="P24" s="45" t="s">
        <v>43</v>
      </c>
      <c r="Q24" s="43" t="s">
        <v>25</v>
      </c>
    </row>
  </sheetData>
  <mergeCells count="2">
    <mergeCell ref="C4:E4"/>
    <mergeCell ref="H4:J4"/>
  </mergeCells>
  <pageMargins left="0.7" right="0.7" top="0.75" bottom="0.75" header="0.3" footer="0.3"/>
  <pageSetup paperSize="9" scale="62" orientation="landscape" r:id="rId1"/>
  <ignoredErrors>
    <ignoredError sqref="N12:N16 L1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31A2311EB30349A4A635042106BF5C" ma:contentTypeVersion="0" ma:contentTypeDescription="Create a new document." ma:contentTypeScope="" ma:versionID="661ceaee0649f0a27c07f80615b9401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6836846-1008-47E4-8545-A38A237725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A9FE6CF-F085-44D0-A853-75E188DA5B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9C6C82-1382-4DE5-8B88-E3201BBAF987}">
  <ds:schemaRefs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300g Retail Packs</vt:lpstr>
      <vt:lpstr>B2B &amp; Food Service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Gosh! Pasover 2020 approved list</dc:title>
  <dc:creator>chaim.richman@kashrut.uk</dc:creator>
  <cp:lastModifiedBy>testuser</cp:lastModifiedBy>
  <cp:revision/>
  <cp:lastPrinted>2020-02-11T08:40:07Z</cp:lastPrinted>
  <dcterms:created xsi:type="dcterms:W3CDTF">2012-12-20T11:51:31Z</dcterms:created>
  <dcterms:modified xsi:type="dcterms:W3CDTF">2020-03-17T09:24:34Z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0x0101007F31A2311EB30349A4A635042106BF5C</vt:lpwstr>
  </property>
</Properties>
</file>